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9" i="1" l="1"/>
  <c r="D59" i="1"/>
  <c r="G56" i="1"/>
  <c r="F56" i="1"/>
  <c r="D56" i="1"/>
  <c r="G49" i="1"/>
  <c r="D49" i="1"/>
  <c r="L47" i="1"/>
  <c r="L52" i="1" s="1"/>
  <c r="L53" i="1" s="1"/>
  <c r="G45" i="1"/>
  <c r="G47" i="1" s="1"/>
  <c r="G50" i="1" s="1"/>
  <c r="G53" i="1" s="1"/>
  <c r="D45" i="1"/>
  <c r="D47" i="1" s="1"/>
  <c r="D50" i="1" s="1"/>
  <c r="D53" i="1" s="1"/>
  <c r="D44" i="1"/>
  <c r="D43" i="1"/>
  <c r="G34" i="1"/>
  <c r="D34" i="1"/>
  <c r="L29" i="1"/>
  <c r="L30" i="1" s="1"/>
  <c r="L31" i="1" s="1"/>
  <c r="J29" i="1"/>
  <c r="J30" i="1" s="1"/>
  <c r="J31" i="1" s="1"/>
  <c r="G28" i="1"/>
  <c r="G30" i="1" s="1"/>
  <c r="G37" i="1" s="1"/>
  <c r="G25" i="1"/>
  <c r="D25" i="1"/>
  <c r="D30" i="1" s="1"/>
  <c r="D37" i="1" s="1"/>
  <c r="G17" i="1"/>
  <c r="D17" i="1"/>
  <c r="L15" i="1"/>
  <c r="J15" i="1"/>
  <c r="F14" i="1"/>
  <c r="E14" i="1"/>
  <c r="C14" i="1"/>
  <c r="B14" i="1"/>
  <c r="G13" i="1"/>
  <c r="D13" i="1"/>
  <c r="G12" i="1"/>
  <c r="D12" i="1"/>
  <c r="G11" i="1"/>
  <c r="G14" i="1" s="1"/>
  <c r="D11" i="1"/>
  <c r="D14" i="1" s="1"/>
  <c r="L10" i="1"/>
  <c r="L12" i="1" s="1"/>
  <c r="L17" i="1" s="1"/>
  <c r="L38" i="1" s="1"/>
  <c r="J10" i="1"/>
  <c r="J12" i="1" s="1"/>
  <c r="J17" i="1" s="1"/>
  <c r="J38" i="1" s="1"/>
  <c r="F8" i="1"/>
  <c r="E8" i="1"/>
  <c r="C8" i="1"/>
  <c r="B8" i="1"/>
  <c r="G7" i="1"/>
  <c r="D7" i="1"/>
  <c r="G6" i="1"/>
  <c r="G8" i="1" s="1"/>
  <c r="D6" i="1"/>
  <c r="D8" i="1" s="1"/>
  <c r="G18" i="1" l="1"/>
  <c r="G38" i="1" s="1"/>
  <c r="D18" i="1"/>
  <c r="D38" i="1" s="1"/>
  <c r="D57" i="1"/>
  <c r="D60" i="1" s="1"/>
  <c r="J43" i="1" s="1"/>
  <c r="J47" i="1" s="1"/>
  <c r="J52" i="1" s="1"/>
  <c r="J53" i="1" s="1"/>
  <c r="G57" i="1"/>
  <c r="G60" i="1" s="1"/>
</calcChain>
</file>

<file path=xl/sharedStrings.xml><?xml version="1.0" encoding="utf-8"?>
<sst xmlns="http://schemas.openxmlformats.org/spreadsheetml/2006/main" count="117" uniqueCount="108">
  <si>
    <t>STEFICON ΕΦΑΡΜΟΓΕΣ ΠΟΛΥΜΕΣΩΝ ΚΑΙ ΔΙΑΔΙΚΤΥΟΥ Α.Ε</t>
  </si>
  <si>
    <t>ΙΣΟΛΟΓΙΣΜΟΣ ΤΗΣ 31ης ΔΕΚΕΜΒΡΙΟΥ 2014 - ΕΤΑΙΡΙΚΗ ΧΡΗΣΗ ( 1 ΙΑΝΟΥΑΡΙΟΥ - 31 ΔΕΚΕΜΒΡΙΟΥ 2014 )</t>
  </si>
  <si>
    <t>ΑΡ.Μ.Α.Ε. 47089/01ΑΤ/Β/00/440</t>
  </si>
  <si>
    <t>ΕΝΕΡΓΗΤΙΚΟ</t>
  </si>
  <si>
    <t>Ποσά 2014</t>
  </si>
  <si>
    <t>Ποσά 2013</t>
  </si>
  <si>
    <t>ΠΑΘΗΤΙΚΟ</t>
  </si>
  <si>
    <t xml:space="preserve">Β. ΕΞΟΔΑ ΕΓΚΑΤ/ΣΕΩΣ         </t>
  </si>
  <si>
    <t>Αξία κτήσης</t>
  </si>
  <si>
    <t>Αποσβέσεις</t>
  </si>
  <si>
    <t>Αναπ.αξία</t>
  </si>
  <si>
    <t>Α. ΙΔΙΑ ΚΕΦΑΛΑΙΑ</t>
  </si>
  <si>
    <t xml:space="preserve">    1.Εξοδα ιδρύσεως &amp; α'εγκ/σεως</t>
  </si>
  <si>
    <t>I.Κεφάλαιο (μετοχικό)</t>
  </si>
  <si>
    <t xml:space="preserve">    4.Λοιπά έξοδα εγκ/σεως</t>
  </si>
  <si>
    <t>(171.210 μετοχές των 2,93 ΕΥΡΩ)</t>
  </si>
  <si>
    <t xml:space="preserve">   1.Καταβλημένο</t>
  </si>
  <si>
    <t>Γ. ΠΑΓΙΟ ΕΝΕΡΓΗΤΙΚΟ</t>
  </si>
  <si>
    <t>IV.Αποθεματικά κεφάλαια</t>
  </si>
  <si>
    <t>II.Eνσώματες ακινητοποιήσεις</t>
  </si>
  <si>
    <t xml:space="preserve">   1.Τακτικό αποθεματικό</t>
  </si>
  <si>
    <t xml:space="preserve">    4.Μηχ/τα-τεχν.εγκ/σεις-λ.μηχ/κος εξοπλ/μός</t>
  </si>
  <si>
    <t xml:space="preserve">   4α. Αποθεμ.από μετατρ.μετ.κεφ.σε ευρώ</t>
  </si>
  <si>
    <t xml:space="preserve">    5.Μεταφορικά μέσα</t>
  </si>
  <si>
    <t xml:space="preserve">    6.Επιπλα και λοιπός εξοπλισμός</t>
  </si>
  <si>
    <t>V.Αποτελέσματα εις νέο</t>
  </si>
  <si>
    <t>Σύνολο ακινητοποιήσεων</t>
  </si>
  <si>
    <t xml:space="preserve">    Υπόλοιποκερδών χρήσης </t>
  </si>
  <si>
    <t>III.Συμμετοχές &amp; άλλες μακροπρ.απαιτήσεις</t>
  </si>
  <si>
    <t xml:space="preserve">    Υπόλοιπο Ζημιών προηγ.χρήσης</t>
  </si>
  <si>
    <t xml:space="preserve">    7.Λοιπές μακροπρόθεσμες απαιτήσεις</t>
  </si>
  <si>
    <t>VΙI.Ποσά προορ. Για αύξηση κεφαλαίου</t>
  </si>
  <si>
    <t>ΣΥΝΟΛΟ ΙΔΙΩΝ ΚΕΦΑΛΑΙΩΝ (ΑΙ+ΑΙV+ΑV)</t>
  </si>
  <si>
    <t>ΣΥΝΟΛΟ ΠΑΓΙΟΥ ΕΝΕΡΓΗΤΙΚΟΥ (ΓΙΙ+ΓΙΙΙ)</t>
  </si>
  <si>
    <t>Δ. ΚΥΚΛΟΦΟΡΟΥΝ ΕΝΕΡΓΗΤΙΚΟ</t>
  </si>
  <si>
    <t>Γ. ΥΠΟΧΡΕΩΣΕΙΣ</t>
  </si>
  <si>
    <t>II.Απαιτήσεις</t>
  </si>
  <si>
    <t>Ι.  Μακροπρόθεσμες υποχρεώσεις</t>
  </si>
  <si>
    <t xml:space="preserve">    1.Πελάτες </t>
  </si>
  <si>
    <t xml:space="preserve">    8. Λοιπές μακροπ. Υποχρ.</t>
  </si>
  <si>
    <t xml:space="preserve">  3α.Επιταγές εισπρακτέες </t>
  </si>
  <si>
    <t xml:space="preserve">       στο χαρτοφυλάκιο</t>
  </si>
  <si>
    <t>II. Βραχυπρόθεσμες υποχρεώσεις</t>
  </si>
  <si>
    <t xml:space="preserve">       στις Τράπεζες για προεξ/ση</t>
  </si>
  <si>
    <t xml:space="preserve">    1.Προμηθευτές</t>
  </si>
  <si>
    <t xml:space="preserve">    2α.Επιταγές πληρωτέες</t>
  </si>
  <si>
    <t xml:space="preserve">  3β. Επιταγές σε καθυστέρυση (σφραγισμένες)</t>
  </si>
  <si>
    <t xml:space="preserve">    3.Τράπεζες λ/βραχυπρόθ.υποχρεώσεων</t>
  </si>
  <si>
    <t xml:space="preserve">  7. Απαιτήσεις κατά οργάνων διοικήσεως</t>
  </si>
  <si>
    <t xml:space="preserve">    5.Υποχρεώσεις από φόρους-τέλη</t>
  </si>
  <si>
    <t xml:space="preserve"> 11.Χρεώστες διάφοροι</t>
  </si>
  <si>
    <t xml:space="preserve">    6.Ασφαλιστικοί οργανισμοί</t>
  </si>
  <si>
    <t xml:space="preserve"> 12.Λογ/μοί διαχείρισης</t>
  </si>
  <si>
    <t xml:space="preserve">   11.Πιστωτές διάφοροι</t>
  </si>
  <si>
    <t>IV.Διαθέσιμα</t>
  </si>
  <si>
    <t>ΣΥΝΟΛΟ ΥΠΟΧΡΕΩΣΕΩΝ (ΓΙΙ)</t>
  </si>
  <si>
    <t xml:space="preserve">    1.Ταμείο</t>
  </si>
  <si>
    <t xml:space="preserve">    3.Καταθέσεις όψεως</t>
  </si>
  <si>
    <t>Ε. ΜΕΤΑΒΑΤΙΚΟΙ ΛΟΓΑΡΙΑΣΜΟΙ ΕΝΕΡΓΗΤΙΚΟΥ</t>
  </si>
  <si>
    <t>1. Έξοδα επόμενων χρήσεων</t>
  </si>
  <si>
    <t>Ε. ΜΕΤΑΒΑΤΙΚΟΙ ΛΟΓ/ΜΟΙ ΠΑΘΗΤΙΚΟΥ</t>
  </si>
  <si>
    <t>ΣΥΝΟΛΟ ΚΥΚΛΟΦΟΡ.ΕΝΕΡΓΗΤΙΚΟΥ ( ΔΙ+ΔΙΙ+ΔΙV )</t>
  </si>
  <si>
    <t xml:space="preserve">    1. Έξοδα χρήσης δεδουλευμένα</t>
  </si>
  <si>
    <t>ΓΕΝΙΚΟ ΣΥΝΟΛΟ ΕΝΕΡΓΗΤΙΚΟΥ (Β+Γ+Δ)</t>
  </si>
  <si>
    <t>ΓΕΝΙΚΟ ΣΥΝΟΛΟ ΠΑΘΗΤΙΚΟΥ (Α+Γ)</t>
  </si>
  <si>
    <t>ΚΑΤΑΣΤΑΣΗ ΛΟΓΑΡΙΑΣΜΟΥ ΑΠΟΤΕΛΕΣΜΑΤΩΝ ΧΡΗΣΕΩΣ (Λ/86)</t>
  </si>
  <si>
    <t xml:space="preserve"> 31ης ΔΕΚΕΜΒΡΙΟΥ 2014 ( 1 ΙΑΝΟΥΑΡΙΟΥ - 31 ΔΕΚΕΜΒΡΙΟΥ 2014 )</t>
  </si>
  <si>
    <t>Ι. ΑΠΟΤΕΛΕΣΜΑΤΑ ΕΚΜΕΤΑΛΛΕΥΣΕΩΣ</t>
  </si>
  <si>
    <t>ΠΙΝΑΚΑΣ ΔΙΑΘΕΣΗΣ ΑΠΟΤΕΛΕΣΜΑΤΩΝ</t>
  </si>
  <si>
    <t>Κύκλος εργασιών (Πωλήσεις)</t>
  </si>
  <si>
    <t>Καθαρά αποτελέσματα (κερδη) χρήσεως</t>
  </si>
  <si>
    <t>Μείον: Κόστος πωλήσεων</t>
  </si>
  <si>
    <t>Πλέον Υπόλ. ΖΗΜΙΩΝ πρ. χρήσεων</t>
  </si>
  <si>
    <t>Μικτά αποτελέσματα (κέρδη) εκμ/σεως</t>
  </si>
  <si>
    <t>Μείον Φόρος εισοδήματος</t>
  </si>
  <si>
    <t>Πλέον άλλα έσοδα εκμ/σης</t>
  </si>
  <si>
    <t>Μείον Διαφ. Φορολ. Ελέγχου</t>
  </si>
  <si>
    <t>Σύνολο</t>
  </si>
  <si>
    <t>Κέρδη προς διάθεση</t>
  </si>
  <si>
    <t>Μείον: 1. Εξοδα διοικητικής λειτουργίας</t>
  </si>
  <si>
    <t>Διάθεση κερδών</t>
  </si>
  <si>
    <t xml:space="preserve">            3. Εξοδα λειτουργίας διάθεσης</t>
  </si>
  <si>
    <t>Κάλυψη ζημίας προηγ. Χρήσεων</t>
  </si>
  <si>
    <t>Μερικά αποτελέσματα (κέρδη) εκμ/σεως</t>
  </si>
  <si>
    <t>Τακτικό αποθεματικό</t>
  </si>
  <si>
    <t>ΠΛΕΟΝ (ή μείον)</t>
  </si>
  <si>
    <t>Κέρδη σε νέο</t>
  </si>
  <si>
    <t>Μείον:  3.Χρεωστικοί τόκοι &amp; συναφή έξοδα</t>
  </si>
  <si>
    <t>Ζημίες σε νέο</t>
  </si>
  <si>
    <t>Ολικά αποτελέσματα (κέρδη) εκμ/σεως</t>
  </si>
  <si>
    <t>ΙΙ. ΠΛΕΟΝ ( ή μείον): EKTAKTA AΠΟΤΕΛΕΣΜΑΤΑ</t>
  </si>
  <si>
    <t>ΠΛΕΟΝ : Eκτακτα έσοδα</t>
  </si>
  <si>
    <t>ΑΘΗΝΑ 30/4/2015</t>
  </si>
  <si>
    <t>Μείον:  1. Εκτακτα &amp; ανόργανα έξοδα</t>
  </si>
  <si>
    <t>Το μέλος</t>
  </si>
  <si>
    <t>Ο Πρόεδρος του Δ.Σ</t>
  </si>
  <si>
    <t>Ο προιστ. Λογιστηρίου</t>
  </si>
  <si>
    <t>Οργανικά &amp; έκτακτα αποτελέσματα (κέρδη)</t>
  </si>
  <si>
    <t>ΝΤΟΥΖΑΣ ΔΙΟΝΥΣΙΟΣ</t>
  </si>
  <si>
    <t>ΜΙΧΑΗΛ Γ. ΣΑΡΑΝΤΙΝΟΣ</t>
  </si>
  <si>
    <t>ΤΣΟΥΚΑΤΟΣ ΓΕΩΡΓΙΟΣ</t>
  </si>
  <si>
    <t>ΜΕΙΟΝ: Σύνολο αποσβ.παγίων στοιχείων</t>
  </si>
  <si>
    <t xml:space="preserve">    Α.Δ.Τ. Η 641062</t>
  </si>
  <si>
    <t xml:space="preserve">    Α.Δ.Τ. ΑΕ024246</t>
  </si>
  <si>
    <t xml:space="preserve">    Α.Δ.Τ. ΑΖ102593</t>
  </si>
  <si>
    <t xml:space="preserve">            Μείον: Oι από αυτές ενσωμ.στο λειτουργικό κόστος</t>
  </si>
  <si>
    <t>α.α. Α ΤΑΞΗΣ 10191</t>
  </si>
  <si>
    <t>ΚΑΘΑΡΑ ΑΠΟΤΕΛΕΣΜΑΤΑ (ΚΕΡΔΗ) ΧΡΗΣΕΩΣ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</si>
</sst>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u/>
      <sz val="10"/>
      <name val="Arial"/>
      <family val="2"/>
      <charset val="161"/>
    </font>
    <font>
      <u val="double"/>
      <sz val="10"/>
      <name val="Arial"/>
      <family val="2"/>
      <charset val="161"/>
    </font>
    <font>
      <u val="doubleAccounting"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4" fontId="0" fillId="0" borderId="0" xfId="0" applyNumberFormat="1" applyFill="1"/>
    <xf numFmtId="4" fontId="0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0" xfId="0" applyFont="1"/>
    <xf numFmtId="4" fontId="4" fillId="0" borderId="0" xfId="0" applyNumberFormat="1" applyFont="1"/>
    <xf numFmtId="4" fontId="2" fillId="0" borderId="0" xfId="0" applyNumberFormat="1" applyFont="1" applyFill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B13" sqref="B13"/>
    </sheetView>
  </sheetViews>
  <sheetFormatPr defaultRowHeight="15" x14ac:dyDescent="0.25"/>
  <cols>
    <col min="1" max="1" width="50.85546875" customWidth="1"/>
    <col min="2" max="7" width="13.28515625" bestFit="1" customWidth="1"/>
    <col min="8" max="8" width="37" customWidth="1"/>
    <col min="9" max="9" width="11.85546875" customWidth="1"/>
    <col min="10" max="10" width="13.28515625" bestFit="1" customWidth="1"/>
    <col min="11" max="11" width="11.85546875" customWidth="1"/>
    <col min="12" max="12" width="13.28515625" bestFit="1" customWidth="1"/>
    <col min="257" max="257" width="50.85546875" customWidth="1"/>
    <col min="258" max="263" width="13.28515625" bestFit="1" customWidth="1"/>
    <col min="264" max="264" width="37" customWidth="1"/>
    <col min="265" max="265" width="11.85546875" customWidth="1"/>
    <col min="266" max="266" width="13.28515625" bestFit="1" customWidth="1"/>
    <col min="267" max="267" width="11.85546875" customWidth="1"/>
    <col min="268" max="268" width="13.28515625" bestFit="1" customWidth="1"/>
    <col min="513" max="513" width="50.85546875" customWidth="1"/>
    <col min="514" max="519" width="13.28515625" bestFit="1" customWidth="1"/>
    <col min="520" max="520" width="37" customWidth="1"/>
    <col min="521" max="521" width="11.85546875" customWidth="1"/>
    <col min="522" max="522" width="13.28515625" bestFit="1" customWidth="1"/>
    <col min="523" max="523" width="11.85546875" customWidth="1"/>
    <col min="524" max="524" width="13.28515625" bestFit="1" customWidth="1"/>
    <col min="769" max="769" width="50.85546875" customWidth="1"/>
    <col min="770" max="775" width="13.28515625" bestFit="1" customWidth="1"/>
    <col min="776" max="776" width="37" customWidth="1"/>
    <col min="777" max="777" width="11.85546875" customWidth="1"/>
    <col min="778" max="778" width="13.28515625" bestFit="1" customWidth="1"/>
    <col min="779" max="779" width="11.85546875" customWidth="1"/>
    <col min="780" max="780" width="13.28515625" bestFit="1" customWidth="1"/>
    <col min="1025" max="1025" width="50.85546875" customWidth="1"/>
    <col min="1026" max="1031" width="13.28515625" bestFit="1" customWidth="1"/>
    <col min="1032" max="1032" width="37" customWidth="1"/>
    <col min="1033" max="1033" width="11.85546875" customWidth="1"/>
    <col min="1034" max="1034" width="13.28515625" bestFit="1" customWidth="1"/>
    <col min="1035" max="1035" width="11.85546875" customWidth="1"/>
    <col min="1036" max="1036" width="13.28515625" bestFit="1" customWidth="1"/>
    <col min="1281" max="1281" width="50.85546875" customWidth="1"/>
    <col min="1282" max="1287" width="13.28515625" bestFit="1" customWidth="1"/>
    <col min="1288" max="1288" width="37" customWidth="1"/>
    <col min="1289" max="1289" width="11.85546875" customWidth="1"/>
    <col min="1290" max="1290" width="13.28515625" bestFit="1" customWidth="1"/>
    <col min="1291" max="1291" width="11.85546875" customWidth="1"/>
    <col min="1292" max="1292" width="13.28515625" bestFit="1" customWidth="1"/>
    <col min="1537" max="1537" width="50.85546875" customWidth="1"/>
    <col min="1538" max="1543" width="13.28515625" bestFit="1" customWidth="1"/>
    <col min="1544" max="1544" width="37" customWidth="1"/>
    <col min="1545" max="1545" width="11.85546875" customWidth="1"/>
    <col min="1546" max="1546" width="13.28515625" bestFit="1" customWidth="1"/>
    <col min="1547" max="1547" width="11.85546875" customWidth="1"/>
    <col min="1548" max="1548" width="13.28515625" bestFit="1" customWidth="1"/>
    <col min="1793" max="1793" width="50.85546875" customWidth="1"/>
    <col min="1794" max="1799" width="13.28515625" bestFit="1" customWidth="1"/>
    <col min="1800" max="1800" width="37" customWidth="1"/>
    <col min="1801" max="1801" width="11.85546875" customWidth="1"/>
    <col min="1802" max="1802" width="13.28515625" bestFit="1" customWidth="1"/>
    <col min="1803" max="1803" width="11.85546875" customWidth="1"/>
    <col min="1804" max="1804" width="13.28515625" bestFit="1" customWidth="1"/>
    <col min="2049" max="2049" width="50.85546875" customWidth="1"/>
    <col min="2050" max="2055" width="13.28515625" bestFit="1" customWidth="1"/>
    <col min="2056" max="2056" width="37" customWidth="1"/>
    <col min="2057" max="2057" width="11.85546875" customWidth="1"/>
    <col min="2058" max="2058" width="13.28515625" bestFit="1" customWidth="1"/>
    <col min="2059" max="2059" width="11.85546875" customWidth="1"/>
    <col min="2060" max="2060" width="13.28515625" bestFit="1" customWidth="1"/>
    <col min="2305" max="2305" width="50.85546875" customWidth="1"/>
    <col min="2306" max="2311" width="13.28515625" bestFit="1" customWidth="1"/>
    <col min="2312" max="2312" width="37" customWidth="1"/>
    <col min="2313" max="2313" width="11.85546875" customWidth="1"/>
    <col min="2314" max="2314" width="13.28515625" bestFit="1" customWidth="1"/>
    <col min="2315" max="2315" width="11.85546875" customWidth="1"/>
    <col min="2316" max="2316" width="13.28515625" bestFit="1" customWidth="1"/>
    <col min="2561" max="2561" width="50.85546875" customWidth="1"/>
    <col min="2562" max="2567" width="13.28515625" bestFit="1" customWidth="1"/>
    <col min="2568" max="2568" width="37" customWidth="1"/>
    <col min="2569" max="2569" width="11.85546875" customWidth="1"/>
    <col min="2570" max="2570" width="13.28515625" bestFit="1" customWidth="1"/>
    <col min="2571" max="2571" width="11.85546875" customWidth="1"/>
    <col min="2572" max="2572" width="13.28515625" bestFit="1" customWidth="1"/>
    <col min="2817" max="2817" width="50.85546875" customWidth="1"/>
    <col min="2818" max="2823" width="13.28515625" bestFit="1" customWidth="1"/>
    <col min="2824" max="2824" width="37" customWidth="1"/>
    <col min="2825" max="2825" width="11.85546875" customWidth="1"/>
    <col min="2826" max="2826" width="13.28515625" bestFit="1" customWidth="1"/>
    <col min="2827" max="2827" width="11.85546875" customWidth="1"/>
    <col min="2828" max="2828" width="13.28515625" bestFit="1" customWidth="1"/>
    <col min="3073" max="3073" width="50.85546875" customWidth="1"/>
    <col min="3074" max="3079" width="13.28515625" bestFit="1" customWidth="1"/>
    <col min="3080" max="3080" width="37" customWidth="1"/>
    <col min="3081" max="3081" width="11.85546875" customWidth="1"/>
    <col min="3082" max="3082" width="13.28515625" bestFit="1" customWidth="1"/>
    <col min="3083" max="3083" width="11.85546875" customWidth="1"/>
    <col min="3084" max="3084" width="13.28515625" bestFit="1" customWidth="1"/>
    <col min="3329" max="3329" width="50.85546875" customWidth="1"/>
    <col min="3330" max="3335" width="13.28515625" bestFit="1" customWidth="1"/>
    <col min="3336" max="3336" width="37" customWidth="1"/>
    <col min="3337" max="3337" width="11.85546875" customWidth="1"/>
    <col min="3338" max="3338" width="13.28515625" bestFit="1" customWidth="1"/>
    <col min="3339" max="3339" width="11.85546875" customWidth="1"/>
    <col min="3340" max="3340" width="13.28515625" bestFit="1" customWidth="1"/>
    <col min="3585" max="3585" width="50.85546875" customWidth="1"/>
    <col min="3586" max="3591" width="13.28515625" bestFit="1" customWidth="1"/>
    <col min="3592" max="3592" width="37" customWidth="1"/>
    <col min="3593" max="3593" width="11.85546875" customWidth="1"/>
    <col min="3594" max="3594" width="13.28515625" bestFit="1" customWidth="1"/>
    <col min="3595" max="3595" width="11.85546875" customWidth="1"/>
    <col min="3596" max="3596" width="13.28515625" bestFit="1" customWidth="1"/>
    <col min="3841" max="3841" width="50.85546875" customWidth="1"/>
    <col min="3842" max="3847" width="13.28515625" bestFit="1" customWidth="1"/>
    <col min="3848" max="3848" width="37" customWidth="1"/>
    <col min="3849" max="3849" width="11.85546875" customWidth="1"/>
    <col min="3850" max="3850" width="13.28515625" bestFit="1" customWidth="1"/>
    <col min="3851" max="3851" width="11.85546875" customWidth="1"/>
    <col min="3852" max="3852" width="13.28515625" bestFit="1" customWidth="1"/>
    <col min="4097" max="4097" width="50.85546875" customWidth="1"/>
    <col min="4098" max="4103" width="13.28515625" bestFit="1" customWidth="1"/>
    <col min="4104" max="4104" width="37" customWidth="1"/>
    <col min="4105" max="4105" width="11.85546875" customWidth="1"/>
    <col min="4106" max="4106" width="13.28515625" bestFit="1" customWidth="1"/>
    <col min="4107" max="4107" width="11.85546875" customWidth="1"/>
    <col min="4108" max="4108" width="13.28515625" bestFit="1" customWidth="1"/>
    <col min="4353" max="4353" width="50.85546875" customWidth="1"/>
    <col min="4354" max="4359" width="13.28515625" bestFit="1" customWidth="1"/>
    <col min="4360" max="4360" width="37" customWidth="1"/>
    <col min="4361" max="4361" width="11.85546875" customWidth="1"/>
    <col min="4362" max="4362" width="13.28515625" bestFit="1" customWidth="1"/>
    <col min="4363" max="4363" width="11.85546875" customWidth="1"/>
    <col min="4364" max="4364" width="13.28515625" bestFit="1" customWidth="1"/>
    <col min="4609" max="4609" width="50.85546875" customWidth="1"/>
    <col min="4610" max="4615" width="13.28515625" bestFit="1" customWidth="1"/>
    <col min="4616" max="4616" width="37" customWidth="1"/>
    <col min="4617" max="4617" width="11.85546875" customWidth="1"/>
    <col min="4618" max="4618" width="13.28515625" bestFit="1" customWidth="1"/>
    <col min="4619" max="4619" width="11.85546875" customWidth="1"/>
    <col min="4620" max="4620" width="13.28515625" bestFit="1" customWidth="1"/>
    <col min="4865" max="4865" width="50.85546875" customWidth="1"/>
    <col min="4866" max="4871" width="13.28515625" bestFit="1" customWidth="1"/>
    <col min="4872" max="4872" width="37" customWidth="1"/>
    <col min="4873" max="4873" width="11.85546875" customWidth="1"/>
    <col min="4874" max="4874" width="13.28515625" bestFit="1" customWidth="1"/>
    <col min="4875" max="4875" width="11.85546875" customWidth="1"/>
    <col min="4876" max="4876" width="13.28515625" bestFit="1" customWidth="1"/>
    <col min="5121" max="5121" width="50.85546875" customWidth="1"/>
    <col min="5122" max="5127" width="13.28515625" bestFit="1" customWidth="1"/>
    <col min="5128" max="5128" width="37" customWidth="1"/>
    <col min="5129" max="5129" width="11.85546875" customWidth="1"/>
    <col min="5130" max="5130" width="13.28515625" bestFit="1" customWidth="1"/>
    <col min="5131" max="5131" width="11.85546875" customWidth="1"/>
    <col min="5132" max="5132" width="13.28515625" bestFit="1" customWidth="1"/>
    <col min="5377" max="5377" width="50.85546875" customWidth="1"/>
    <col min="5378" max="5383" width="13.28515625" bestFit="1" customWidth="1"/>
    <col min="5384" max="5384" width="37" customWidth="1"/>
    <col min="5385" max="5385" width="11.85546875" customWidth="1"/>
    <col min="5386" max="5386" width="13.28515625" bestFit="1" customWidth="1"/>
    <col min="5387" max="5387" width="11.85546875" customWidth="1"/>
    <col min="5388" max="5388" width="13.28515625" bestFit="1" customWidth="1"/>
    <col min="5633" max="5633" width="50.85546875" customWidth="1"/>
    <col min="5634" max="5639" width="13.28515625" bestFit="1" customWidth="1"/>
    <col min="5640" max="5640" width="37" customWidth="1"/>
    <col min="5641" max="5641" width="11.85546875" customWidth="1"/>
    <col min="5642" max="5642" width="13.28515625" bestFit="1" customWidth="1"/>
    <col min="5643" max="5643" width="11.85546875" customWidth="1"/>
    <col min="5644" max="5644" width="13.28515625" bestFit="1" customWidth="1"/>
    <col min="5889" max="5889" width="50.85546875" customWidth="1"/>
    <col min="5890" max="5895" width="13.28515625" bestFit="1" customWidth="1"/>
    <col min="5896" max="5896" width="37" customWidth="1"/>
    <col min="5897" max="5897" width="11.85546875" customWidth="1"/>
    <col min="5898" max="5898" width="13.28515625" bestFit="1" customWidth="1"/>
    <col min="5899" max="5899" width="11.85546875" customWidth="1"/>
    <col min="5900" max="5900" width="13.28515625" bestFit="1" customWidth="1"/>
    <col min="6145" max="6145" width="50.85546875" customWidth="1"/>
    <col min="6146" max="6151" width="13.28515625" bestFit="1" customWidth="1"/>
    <col min="6152" max="6152" width="37" customWidth="1"/>
    <col min="6153" max="6153" width="11.85546875" customWidth="1"/>
    <col min="6154" max="6154" width="13.28515625" bestFit="1" customWidth="1"/>
    <col min="6155" max="6155" width="11.85546875" customWidth="1"/>
    <col min="6156" max="6156" width="13.28515625" bestFit="1" customWidth="1"/>
    <col min="6401" max="6401" width="50.85546875" customWidth="1"/>
    <col min="6402" max="6407" width="13.28515625" bestFit="1" customWidth="1"/>
    <col min="6408" max="6408" width="37" customWidth="1"/>
    <col min="6409" max="6409" width="11.85546875" customWidth="1"/>
    <col min="6410" max="6410" width="13.28515625" bestFit="1" customWidth="1"/>
    <col min="6411" max="6411" width="11.85546875" customWidth="1"/>
    <col min="6412" max="6412" width="13.28515625" bestFit="1" customWidth="1"/>
    <col min="6657" max="6657" width="50.85546875" customWidth="1"/>
    <col min="6658" max="6663" width="13.28515625" bestFit="1" customWidth="1"/>
    <col min="6664" max="6664" width="37" customWidth="1"/>
    <col min="6665" max="6665" width="11.85546875" customWidth="1"/>
    <col min="6666" max="6666" width="13.28515625" bestFit="1" customWidth="1"/>
    <col min="6667" max="6667" width="11.85546875" customWidth="1"/>
    <col min="6668" max="6668" width="13.28515625" bestFit="1" customWidth="1"/>
    <col min="6913" max="6913" width="50.85546875" customWidth="1"/>
    <col min="6914" max="6919" width="13.28515625" bestFit="1" customWidth="1"/>
    <col min="6920" max="6920" width="37" customWidth="1"/>
    <col min="6921" max="6921" width="11.85546875" customWidth="1"/>
    <col min="6922" max="6922" width="13.28515625" bestFit="1" customWidth="1"/>
    <col min="6923" max="6923" width="11.85546875" customWidth="1"/>
    <col min="6924" max="6924" width="13.28515625" bestFit="1" customWidth="1"/>
    <col min="7169" max="7169" width="50.85546875" customWidth="1"/>
    <col min="7170" max="7175" width="13.28515625" bestFit="1" customWidth="1"/>
    <col min="7176" max="7176" width="37" customWidth="1"/>
    <col min="7177" max="7177" width="11.85546875" customWidth="1"/>
    <col min="7178" max="7178" width="13.28515625" bestFit="1" customWidth="1"/>
    <col min="7179" max="7179" width="11.85546875" customWidth="1"/>
    <col min="7180" max="7180" width="13.28515625" bestFit="1" customWidth="1"/>
    <col min="7425" max="7425" width="50.85546875" customWidth="1"/>
    <col min="7426" max="7431" width="13.28515625" bestFit="1" customWidth="1"/>
    <col min="7432" max="7432" width="37" customWidth="1"/>
    <col min="7433" max="7433" width="11.85546875" customWidth="1"/>
    <col min="7434" max="7434" width="13.28515625" bestFit="1" customWidth="1"/>
    <col min="7435" max="7435" width="11.85546875" customWidth="1"/>
    <col min="7436" max="7436" width="13.28515625" bestFit="1" customWidth="1"/>
    <col min="7681" max="7681" width="50.85546875" customWidth="1"/>
    <col min="7682" max="7687" width="13.28515625" bestFit="1" customWidth="1"/>
    <col min="7688" max="7688" width="37" customWidth="1"/>
    <col min="7689" max="7689" width="11.85546875" customWidth="1"/>
    <col min="7690" max="7690" width="13.28515625" bestFit="1" customWidth="1"/>
    <col min="7691" max="7691" width="11.85546875" customWidth="1"/>
    <col min="7692" max="7692" width="13.28515625" bestFit="1" customWidth="1"/>
    <col min="7937" max="7937" width="50.85546875" customWidth="1"/>
    <col min="7938" max="7943" width="13.28515625" bestFit="1" customWidth="1"/>
    <col min="7944" max="7944" width="37" customWidth="1"/>
    <col min="7945" max="7945" width="11.85546875" customWidth="1"/>
    <col min="7946" max="7946" width="13.28515625" bestFit="1" customWidth="1"/>
    <col min="7947" max="7947" width="11.85546875" customWidth="1"/>
    <col min="7948" max="7948" width="13.28515625" bestFit="1" customWidth="1"/>
    <col min="8193" max="8193" width="50.85546875" customWidth="1"/>
    <col min="8194" max="8199" width="13.28515625" bestFit="1" customWidth="1"/>
    <col min="8200" max="8200" width="37" customWidth="1"/>
    <col min="8201" max="8201" width="11.85546875" customWidth="1"/>
    <col min="8202" max="8202" width="13.28515625" bestFit="1" customWidth="1"/>
    <col min="8203" max="8203" width="11.85546875" customWidth="1"/>
    <col min="8204" max="8204" width="13.28515625" bestFit="1" customWidth="1"/>
    <col min="8449" max="8449" width="50.85546875" customWidth="1"/>
    <col min="8450" max="8455" width="13.28515625" bestFit="1" customWidth="1"/>
    <col min="8456" max="8456" width="37" customWidth="1"/>
    <col min="8457" max="8457" width="11.85546875" customWidth="1"/>
    <col min="8458" max="8458" width="13.28515625" bestFit="1" customWidth="1"/>
    <col min="8459" max="8459" width="11.85546875" customWidth="1"/>
    <col min="8460" max="8460" width="13.28515625" bestFit="1" customWidth="1"/>
    <col min="8705" max="8705" width="50.85546875" customWidth="1"/>
    <col min="8706" max="8711" width="13.28515625" bestFit="1" customWidth="1"/>
    <col min="8712" max="8712" width="37" customWidth="1"/>
    <col min="8713" max="8713" width="11.85546875" customWidth="1"/>
    <col min="8714" max="8714" width="13.28515625" bestFit="1" customWidth="1"/>
    <col min="8715" max="8715" width="11.85546875" customWidth="1"/>
    <col min="8716" max="8716" width="13.28515625" bestFit="1" customWidth="1"/>
    <col min="8961" max="8961" width="50.85546875" customWidth="1"/>
    <col min="8962" max="8967" width="13.28515625" bestFit="1" customWidth="1"/>
    <col min="8968" max="8968" width="37" customWidth="1"/>
    <col min="8969" max="8969" width="11.85546875" customWidth="1"/>
    <col min="8970" max="8970" width="13.28515625" bestFit="1" customWidth="1"/>
    <col min="8971" max="8971" width="11.85546875" customWidth="1"/>
    <col min="8972" max="8972" width="13.28515625" bestFit="1" customWidth="1"/>
    <col min="9217" max="9217" width="50.85546875" customWidth="1"/>
    <col min="9218" max="9223" width="13.28515625" bestFit="1" customWidth="1"/>
    <col min="9224" max="9224" width="37" customWidth="1"/>
    <col min="9225" max="9225" width="11.85546875" customWidth="1"/>
    <col min="9226" max="9226" width="13.28515625" bestFit="1" customWidth="1"/>
    <col min="9227" max="9227" width="11.85546875" customWidth="1"/>
    <col min="9228" max="9228" width="13.28515625" bestFit="1" customWidth="1"/>
    <col min="9473" max="9473" width="50.85546875" customWidth="1"/>
    <col min="9474" max="9479" width="13.28515625" bestFit="1" customWidth="1"/>
    <col min="9480" max="9480" width="37" customWidth="1"/>
    <col min="9481" max="9481" width="11.85546875" customWidth="1"/>
    <col min="9482" max="9482" width="13.28515625" bestFit="1" customWidth="1"/>
    <col min="9483" max="9483" width="11.85546875" customWidth="1"/>
    <col min="9484" max="9484" width="13.28515625" bestFit="1" customWidth="1"/>
    <col min="9729" max="9729" width="50.85546875" customWidth="1"/>
    <col min="9730" max="9735" width="13.28515625" bestFit="1" customWidth="1"/>
    <col min="9736" max="9736" width="37" customWidth="1"/>
    <col min="9737" max="9737" width="11.85546875" customWidth="1"/>
    <col min="9738" max="9738" width="13.28515625" bestFit="1" customWidth="1"/>
    <col min="9739" max="9739" width="11.85546875" customWidth="1"/>
    <col min="9740" max="9740" width="13.28515625" bestFit="1" customWidth="1"/>
    <col min="9985" max="9985" width="50.85546875" customWidth="1"/>
    <col min="9986" max="9991" width="13.28515625" bestFit="1" customWidth="1"/>
    <col min="9992" max="9992" width="37" customWidth="1"/>
    <col min="9993" max="9993" width="11.85546875" customWidth="1"/>
    <col min="9994" max="9994" width="13.28515625" bestFit="1" customWidth="1"/>
    <col min="9995" max="9995" width="11.85546875" customWidth="1"/>
    <col min="9996" max="9996" width="13.28515625" bestFit="1" customWidth="1"/>
    <col min="10241" max="10241" width="50.85546875" customWidth="1"/>
    <col min="10242" max="10247" width="13.28515625" bestFit="1" customWidth="1"/>
    <col min="10248" max="10248" width="37" customWidth="1"/>
    <col min="10249" max="10249" width="11.85546875" customWidth="1"/>
    <col min="10250" max="10250" width="13.28515625" bestFit="1" customWidth="1"/>
    <col min="10251" max="10251" width="11.85546875" customWidth="1"/>
    <col min="10252" max="10252" width="13.28515625" bestFit="1" customWidth="1"/>
    <col min="10497" max="10497" width="50.85546875" customWidth="1"/>
    <col min="10498" max="10503" width="13.28515625" bestFit="1" customWidth="1"/>
    <col min="10504" max="10504" width="37" customWidth="1"/>
    <col min="10505" max="10505" width="11.85546875" customWidth="1"/>
    <col min="10506" max="10506" width="13.28515625" bestFit="1" customWidth="1"/>
    <col min="10507" max="10507" width="11.85546875" customWidth="1"/>
    <col min="10508" max="10508" width="13.28515625" bestFit="1" customWidth="1"/>
    <col min="10753" max="10753" width="50.85546875" customWidth="1"/>
    <col min="10754" max="10759" width="13.28515625" bestFit="1" customWidth="1"/>
    <col min="10760" max="10760" width="37" customWidth="1"/>
    <col min="10761" max="10761" width="11.85546875" customWidth="1"/>
    <col min="10762" max="10762" width="13.28515625" bestFit="1" customWidth="1"/>
    <col min="10763" max="10763" width="11.85546875" customWidth="1"/>
    <col min="10764" max="10764" width="13.28515625" bestFit="1" customWidth="1"/>
    <col min="11009" max="11009" width="50.85546875" customWidth="1"/>
    <col min="11010" max="11015" width="13.28515625" bestFit="1" customWidth="1"/>
    <col min="11016" max="11016" width="37" customWidth="1"/>
    <col min="11017" max="11017" width="11.85546875" customWidth="1"/>
    <col min="11018" max="11018" width="13.28515625" bestFit="1" customWidth="1"/>
    <col min="11019" max="11019" width="11.85546875" customWidth="1"/>
    <col min="11020" max="11020" width="13.28515625" bestFit="1" customWidth="1"/>
    <col min="11265" max="11265" width="50.85546875" customWidth="1"/>
    <col min="11266" max="11271" width="13.28515625" bestFit="1" customWidth="1"/>
    <col min="11272" max="11272" width="37" customWidth="1"/>
    <col min="11273" max="11273" width="11.85546875" customWidth="1"/>
    <col min="11274" max="11274" width="13.28515625" bestFit="1" customWidth="1"/>
    <col min="11275" max="11275" width="11.85546875" customWidth="1"/>
    <col min="11276" max="11276" width="13.28515625" bestFit="1" customWidth="1"/>
    <col min="11521" max="11521" width="50.85546875" customWidth="1"/>
    <col min="11522" max="11527" width="13.28515625" bestFit="1" customWidth="1"/>
    <col min="11528" max="11528" width="37" customWidth="1"/>
    <col min="11529" max="11529" width="11.85546875" customWidth="1"/>
    <col min="11530" max="11530" width="13.28515625" bestFit="1" customWidth="1"/>
    <col min="11531" max="11531" width="11.85546875" customWidth="1"/>
    <col min="11532" max="11532" width="13.28515625" bestFit="1" customWidth="1"/>
    <col min="11777" max="11777" width="50.85546875" customWidth="1"/>
    <col min="11778" max="11783" width="13.28515625" bestFit="1" customWidth="1"/>
    <col min="11784" max="11784" width="37" customWidth="1"/>
    <col min="11785" max="11785" width="11.85546875" customWidth="1"/>
    <col min="11786" max="11786" width="13.28515625" bestFit="1" customWidth="1"/>
    <col min="11787" max="11787" width="11.85546875" customWidth="1"/>
    <col min="11788" max="11788" width="13.28515625" bestFit="1" customWidth="1"/>
    <col min="12033" max="12033" width="50.85546875" customWidth="1"/>
    <col min="12034" max="12039" width="13.28515625" bestFit="1" customWidth="1"/>
    <col min="12040" max="12040" width="37" customWidth="1"/>
    <col min="12041" max="12041" width="11.85546875" customWidth="1"/>
    <col min="12042" max="12042" width="13.28515625" bestFit="1" customWidth="1"/>
    <col min="12043" max="12043" width="11.85546875" customWidth="1"/>
    <col min="12044" max="12044" width="13.28515625" bestFit="1" customWidth="1"/>
    <col min="12289" max="12289" width="50.85546875" customWidth="1"/>
    <col min="12290" max="12295" width="13.28515625" bestFit="1" customWidth="1"/>
    <col min="12296" max="12296" width="37" customWidth="1"/>
    <col min="12297" max="12297" width="11.85546875" customWidth="1"/>
    <col min="12298" max="12298" width="13.28515625" bestFit="1" customWidth="1"/>
    <col min="12299" max="12299" width="11.85546875" customWidth="1"/>
    <col min="12300" max="12300" width="13.28515625" bestFit="1" customWidth="1"/>
    <col min="12545" max="12545" width="50.85546875" customWidth="1"/>
    <col min="12546" max="12551" width="13.28515625" bestFit="1" customWidth="1"/>
    <col min="12552" max="12552" width="37" customWidth="1"/>
    <col min="12553" max="12553" width="11.85546875" customWidth="1"/>
    <col min="12554" max="12554" width="13.28515625" bestFit="1" customWidth="1"/>
    <col min="12555" max="12555" width="11.85546875" customWidth="1"/>
    <col min="12556" max="12556" width="13.28515625" bestFit="1" customWidth="1"/>
    <col min="12801" max="12801" width="50.85546875" customWidth="1"/>
    <col min="12802" max="12807" width="13.28515625" bestFit="1" customWidth="1"/>
    <col min="12808" max="12808" width="37" customWidth="1"/>
    <col min="12809" max="12809" width="11.85546875" customWidth="1"/>
    <col min="12810" max="12810" width="13.28515625" bestFit="1" customWidth="1"/>
    <col min="12811" max="12811" width="11.85546875" customWidth="1"/>
    <col min="12812" max="12812" width="13.28515625" bestFit="1" customWidth="1"/>
    <col min="13057" max="13057" width="50.85546875" customWidth="1"/>
    <col min="13058" max="13063" width="13.28515625" bestFit="1" customWidth="1"/>
    <col min="13064" max="13064" width="37" customWidth="1"/>
    <col min="13065" max="13065" width="11.85546875" customWidth="1"/>
    <col min="13066" max="13066" width="13.28515625" bestFit="1" customWidth="1"/>
    <col min="13067" max="13067" width="11.85546875" customWidth="1"/>
    <col min="13068" max="13068" width="13.28515625" bestFit="1" customWidth="1"/>
    <col min="13313" max="13313" width="50.85546875" customWidth="1"/>
    <col min="13314" max="13319" width="13.28515625" bestFit="1" customWidth="1"/>
    <col min="13320" max="13320" width="37" customWidth="1"/>
    <col min="13321" max="13321" width="11.85546875" customWidth="1"/>
    <col min="13322" max="13322" width="13.28515625" bestFit="1" customWidth="1"/>
    <col min="13323" max="13323" width="11.85546875" customWidth="1"/>
    <col min="13324" max="13324" width="13.28515625" bestFit="1" customWidth="1"/>
    <col min="13569" max="13569" width="50.85546875" customWidth="1"/>
    <col min="13570" max="13575" width="13.28515625" bestFit="1" customWidth="1"/>
    <col min="13576" max="13576" width="37" customWidth="1"/>
    <col min="13577" max="13577" width="11.85546875" customWidth="1"/>
    <col min="13578" max="13578" width="13.28515625" bestFit="1" customWidth="1"/>
    <col min="13579" max="13579" width="11.85546875" customWidth="1"/>
    <col min="13580" max="13580" width="13.28515625" bestFit="1" customWidth="1"/>
    <col min="13825" max="13825" width="50.85546875" customWidth="1"/>
    <col min="13826" max="13831" width="13.28515625" bestFit="1" customWidth="1"/>
    <col min="13832" max="13832" width="37" customWidth="1"/>
    <col min="13833" max="13833" width="11.85546875" customWidth="1"/>
    <col min="13834" max="13834" width="13.28515625" bestFit="1" customWidth="1"/>
    <col min="13835" max="13835" width="11.85546875" customWidth="1"/>
    <col min="13836" max="13836" width="13.28515625" bestFit="1" customWidth="1"/>
    <col min="14081" max="14081" width="50.85546875" customWidth="1"/>
    <col min="14082" max="14087" width="13.28515625" bestFit="1" customWidth="1"/>
    <col min="14088" max="14088" width="37" customWidth="1"/>
    <col min="14089" max="14089" width="11.85546875" customWidth="1"/>
    <col min="14090" max="14090" width="13.28515625" bestFit="1" customWidth="1"/>
    <col min="14091" max="14091" width="11.85546875" customWidth="1"/>
    <col min="14092" max="14092" width="13.28515625" bestFit="1" customWidth="1"/>
    <col min="14337" max="14337" width="50.85546875" customWidth="1"/>
    <col min="14338" max="14343" width="13.28515625" bestFit="1" customWidth="1"/>
    <col min="14344" max="14344" width="37" customWidth="1"/>
    <col min="14345" max="14345" width="11.85546875" customWidth="1"/>
    <col min="14346" max="14346" width="13.28515625" bestFit="1" customWidth="1"/>
    <col min="14347" max="14347" width="11.85546875" customWidth="1"/>
    <col min="14348" max="14348" width="13.28515625" bestFit="1" customWidth="1"/>
    <col min="14593" max="14593" width="50.85546875" customWidth="1"/>
    <col min="14594" max="14599" width="13.28515625" bestFit="1" customWidth="1"/>
    <col min="14600" max="14600" width="37" customWidth="1"/>
    <col min="14601" max="14601" width="11.85546875" customWidth="1"/>
    <col min="14602" max="14602" width="13.28515625" bestFit="1" customWidth="1"/>
    <col min="14603" max="14603" width="11.85546875" customWidth="1"/>
    <col min="14604" max="14604" width="13.28515625" bestFit="1" customWidth="1"/>
    <col min="14849" max="14849" width="50.85546875" customWidth="1"/>
    <col min="14850" max="14855" width="13.28515625" bestFit="1" customWidth="1"/>
    <col min="14856" max="14856" width="37" customWidth="1"/>
    <col min="14857" max="14857" width="11.85546875" customWidth="1"/>
    <col min="14858" max="14858" width="13.28515625" bestFit="1" customWidth="1"/>
    <col min="14859" max="14859" width="11.85546875" customWidth="1"/>
    <col min="14860" max="14860" width="13.28515625" bestFit="1" customWidth="1"/>
    <col min="15105" max="15105" width="50.85546875" customWidth="1"/>
    <col min="15106" max="15111" width="13.28515625" bestFit="1" customWidth="1"/>
    <col min="15112" max="15112" width="37" customWidth="1"/>
    <col min="15113" max="15113" width="11.85546875" customWidth="1"/>
    <col min="15114" max="15114" width="13.28515625" bestFit="1" customWidth="1"/>
    <col min="15115" max="15115" width="11.85546875" customWidth="1"/>
    <col min="15116" max="15116" width="13.28515625" bestFit="1" customWidth="1"/>
    <col min="15361" max="15361" width="50.85546875" customWidth="1"/>
    <col min="15362" max="15367" width="13.28515625" bestFit="1" customWidth="1"/>
    <col min="15368" max="15368" width="37" customWidth="1"/>
    <col min="15369" max="15369" width="11.85546875" customWidth="1"/>
    <col min="15370" max="15370" width="13.28515625" bestFit="1" customWidth="1"/>
    <col min="15371" max="15371" width="11.85546875" customWidth="1"/>
    <col min="15372" max="15372" width="13.28515625" bestFit="1" customWidth="1"/>
    <col min="15617" max="15617" width="50.85546875" customWidth="1"/>
    <col min="15618" max="15623" width="13.28515625" bestFit="1" customWidth="1"/>
    <col min="15624" max="15624" width="37" customWidth="1"/>
    <col min="15625" max="15625" width="11.85546875" customWidth="1"/>
    <col min="15626" max="15626" width="13.28515625" bestFit="1" customWidth="1"/>
    <col min="15627" max="15627" width="11.85546875" customWidth="1"/>
    <col min="15628" max="15628" width="13.28515625" bestFit="1" customWidth="1"/>
    <col min="15873" max="15873" width="50.85546875" customWidth="1"/>
    <col min="15874" max="15879" width="13.28515625" bestFit="1" customWidth="1"/>
    <col min="15880" max="15880" width="37" customWidth="1"/>
    <col min="15881" max="15881" width="11.85546875" customWidth="1"/>
    <col min="15882" max="15882" width="13.28515625" bestFit="1" customWidth="1"/>
    <col min="15883" max="15883" width="11.85546875" customWidth="1"/>
    <col min="15884" max="15884" width="13.28515625" bestFit="1" customWidth="1"/>
    <col min="16129" max="16129" width="50.85546875" customWidth="1"/>
    <col min="16130" max="16135" width="13.28515625" bestFit="1" customWidth="1"/>
    <col min="16136" max="16136" width="37" customWidth="1"/>
    <col min="16137" max="16137" width="11.85546875" customWidth="1"/>
    <col min="16138" max="16138" width="13.28515625" bestFit="1" customWidth="1"/>
    <col min="16139" max="16139" width="11.85546875" customWidth="1"/>
    <col min="16140" max="16140" width="13.28515625" bestFit="1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</row>
    <row r="2" spans="1:12" x14ac:dyDescent="0.25">
      <c r="A2" s="2" t="s">
        <v>1</v>
      </c>
      <c r="B2" s="1"/>
      <c r="C2" s="1"/>
      <c r="D2" s="1"/>
      <c r="E2" s="1"/>
      <c r="F2" s="1"/>
      <c r="G2" s="1"/>
    </row>
    <row r="3" spans="1:12" x14ac:dyDescent="0.25">
      <c r="A3" s="1" t="s">
        <v>2</v>
      </c>
      <c r="B3" s="1"/>
      <c r="C3" s="1"/>
      <c r="D3" s="1"/>
      <c r="E3" s="1"/>
      <c r="F3" s="1"/>
      <c r="G3" s="1"/>
    </row>
    <row r="4" spans="1:12" x14ac:dyDescent="0.25">
      <c r="A4" s="1" t="s">
        <v>3</v>
      </c>
      <c r="D4" t="s">
        <v>4</v>
      </c>
      <c r="G4" t="s">
        <v>5</v>
      </c>
      <c r="H4" s="1" t="s">
        <v>6</v>
      </c>
      <c r="J4" s="3" t="s">
        <v>4</v>
      </c>
      <c r="L4" s="3" t="s">
        <v>5</v>
      </c>
    </row>
    <row r="5" spans="1:12" x14ac:dyDescent="0.25">
      <c r="A5" s="1" t="s">
        <v>7</v>
      </c>
      <c r="B5" t="s">
        <v>8</v>
      </c>
      <c r="C5" t="s">
        <v>9</v>
      </c>
      <c r="D5" t="s">
        <v>10</v>
      </c>
      <c r="E5" t="s">
        <v>8</v>
      </c>
      <c r="F5" t="s">
        <v>9</v>
      </c>
      <c r="G5" t="s">
        <v>10</v>
      </c>
      <c r="H5" s="1" t="s">
        <v>11</v>
      </c>
    </row>
    <row r="6" spans="1:12" x14ac:dyDescent="0.25">
      <c r="A6" t="s">
        <v>12</v>
      </c>
      <c r="B6" s="4">
        <v>68693.509999999995</v>
      </c>
      <c r="C6" s="4">
        <v>68693.34</v>
      </c>
      <c r="D6" s="4">
        <f>B6-C6</f>
        <v>0.16999999999825377</v>
      </c>
      <c r="E6" s="4">
        <v>68693.509999999995</v>
      </c>
      <c r="F6" s="4">
        <v>68693.34</v>
      </c>
      <c r="G6" s="4">
        <f>E6-F6</f>
        <v>0.16999999999825377</v>
      </c>
      <c r="H6" t="s">
        <v>13</v>
      </c>
    </row>
    <row r="7" spans="1:12" x14ac:dyDescent="0.25">
      <c r="A7" t="s">
        <v>14</v>
      </c>
      <c r="B7" s="5">
        <v>1340640.3999999999</v>
      </c>
      <c r="C7" s="5">
        <v>1159794.32</v>
      </c>
      <c r="D7" s="5">
        <f>B7-C7</f>
        <v>180846.07999999984</v>
      </c>
      <c r="E7" s="5">
        <v>1248390.45</v>
      </c>
      <c r="F7" s="5">
        <v>1114506.32</v>
      </c>
      <c r="G7" s="5">
        <f>E7-F7</f>
        <v>133884.12999999989</v>
      </c>
      <c r="H7" t="s">
        <v>15</v>
      </c>
    </row>
    <row r="8" spans="1:12" x14ac:dyDescent="0.25">
      <c r="B8" s="6">
        <f t="shared" ref="B8:D8" si="0">SUM(B6:B7)</f>
        <v>1409333.91</v>
      </c>
      <c r="C8" s="6">
        <f t="shared" si="0"/>
        <v>1228487.6600000001</v>
      </c>
      <c r="D8" s="6">
        <f t="shared" si="0"/>
        <v>180846.24999999983</v>
      </c>
      <c r="E8" s="6">
        <f>SUM(E6:E7)</f>
        <v>1317083.96</v>
      </c>
      <c r="F8" s="6">
        <f>SUM(F6:F7)</f>
        <v>1183199.6600000001</v>
      </c>
      <c r="G8" s="6">
        <f>SUM(G6:G7)</f>
        <v>133884.29999999987</v>
      </c>
      <c r="H8" t="s">
        <v>16</v>
      </c>
      <c r="I8" s="4"/>
      <c r="J8" s="5">
        <v>501645.3</v>
      </c>
      <c r="K8" s="4"/>
      <c r="L8" s="5">
        <v>269882.3</v>
      </c>
    </row>
    <row r="9" spans="1:12" x14ac:dyDescent="0.25">
      <c r="A9" s="1" t="s">
        <v>17</v>
      </c>
      <c r="B9" s="4"/>
      <c r="C9" s="4"/>
      <c r="D9" s="4"/>
      <c r="E9" s="4"/>
      <c r="F9" s="4"/>
      <c r="G9" s="4"/>
      <c r="H9" t="s">
        <v>18</v>
      </c>
      <c r="I9" s="4"/>
      <c r="J9" s="4"/>
      <c r="K9" s="4"/>
      <c r="L9" s="4"/>
    </row>
    <row r="10" spans="1:12" x14ac:dyDescent="0.25">
      <c r="A10" t="s">
        <v>19</v>
      </c>
      <c r="B10" s="4"/>
      <c r="C10" s="4"/>
      <c r="D10" s="4"/>
      <c r="E10" s="4"/>
      <c r="F10" s="4"/>
      <c r="G10" s="4"/>
      <c r="H10" t="s">
        <v>20</v>
      </c>
      <c r="I10" s="4"/>
      <c r="J10" s="4">
        <f>12325.92+314.59</f>
        <v>12640.51</v>
      </c>
      <c r="K10" s="4"/>
      <c r="L10" s="4">
        <f>12325.92+314.59</f>
        <v>12640.51</v>
      </c>
    </row>
    <row r="11" spans="1:12" x14ac:dyDescent="0.25">
      <c r="A11" t="s">
        <v>21</v>
      </c>
      <c r="B11" s="4">
        <v>13134.4</v>
      </c>
      <c r="C11" s="4">
        <v>13134.14</v>
      </c>
      <c r="D11" s="4">
        <f>B11-C11</f>
        <v>0.26000000000021828</v>
      </c>
      <c r="E11" s="4">
        <v>13134.4</v>
      </c>
      <c r="F11" s="4">
        <v>13134.14</v>
      </c>
      <c r="G11" s="4">
        <f>E11-F11</f>
        <v>0.26000000000021828</v>
      </c>
      <c r="H11" t="s">
        <v>22</v>
      </c>
      <c r="I11" s="4"/>
      <c r="J11" s="5">
        <v>188.11</v>
      </c>
      <c r="K11" s="4"/>
      <c r="L11" s="5">
        <v>188.11</v>
      </c>
    </row>
    <row r="12" spans="1:12" x14ac:dyDescent="0.25">
      <c r="A12" t="s">
        <v>23</v>
      </c>
      <c r="B12" s="4">
        <v>2251.21</v>
      </c>
      <c r="C12" s="4">
        <v>900.48</v>
      </c>
      <c r="D12" s="4">
        <f>B12-C12</f>
        <v>1350.73</v>
      </c>
      <c r="E12" s="4">
        <v>2251.21</v>
      </c>
      <c r="F12" s="4">
        <v>675.36</v>
      </c>
      <c r="G12" s="4">
        <f>E12-F12</f>
        <v>1575.85</v>
      </c>
      <c r="I12" s="4"/>
      <c r="J12" s="5">
        <f>SUM(J10:J11)</f>
        <v>12828.62</v>
      </c>
      <c r="K12" s="4"/>
      <c r="L12" s="5">
        <f>SUM(L10:L11)</f>
        <v>12828.62</v>
      </c>
    </row>
    <row r="13" spans="1:12" x14ac:dyDescent="0.25">
      <c r="A13" t="s">
        <v>24</v>
      </c>
      <c r="B13" s="5">
        <v>128874.33</v>
      </c>
      <c r="C13" s="5">
        <v>123818.6</v>
      </c>
      <c r="D13" s="5">
        <f>B13-C13</f>
        <v>5055.7299999999959</v>
      </c>
      <c r="E13" s="5">
        <v>118605.79</v>
      </c>
      <c r="F13" s="5">
        <v>112918.68</v>
      </c>
      <c r="G13" s="5">
        <f>E13-F13</f>
        <v>5687.1100000000006</v>
      </c>
      <c r="H13" t="s">
        <v>25</v>
      </c>
      <c r="I13" s="4"/>
      <c r="J13" s="4"/>
      <c r="K13" s="4"/>
      <c r="L13" s="4"/>
    </row>
    <row r="14" spans="1:12" x14ac:dyDescent="0.25">
      <c r="A14" t="s">
        <v>26</v>
      </c>
      <c r="B14" s="6">
        <f t="shared" ref="B14:D14" si="1">SUM(B11:B13)</f>
        <v>144259.94</v>
      </c>
      <c r="C14" s="6">
        <f t="shared" si="1"/>
        <v>137853.22</v>
      </c>
      <c r="D14" s="6">
        <f t="shared" si="1"/>
        <v>6406.7199999999957</v>
      </c>
      <c r="E14" s="6">
        <f>SUM(E11:E13)</f>
        <v>133991.4</v>
      </c>
      <c r="F14" s="6">
        <f>SUM(F11:F13)</f>
        <v>126728.18</v>
      </c>
      <c r="G14" s="6">
        <f>SUM(G11:G13)</f>
        <v>7263.2200000000012</v>
      </c>
      <c r="H14" t="s">
        <v>27</v>
      </c>
      <c r="I14" s="7">
        <v>21267.37</v>
      </c>
      <c r="J14" s="4"/>
      <c r="K14" s="7">
        <v>-458461.93</v>
      </c>
      <c r="L14" s="4"/>
    </row>
    <row r="15" spans="1:12" x14ac:dyDescent="0.25">
      <c r="A15" t="s">
        <v>28</v>
      </c>
      <c r="B15" s="4"/>
      <c r="C15" s="4"/>
      <c r="D15" s="4"/>
      <c r="E15" s="4"/>
      <c r="F15" s="4"/>
      <c r="G15" s="4"/>
      <c r="H15" t="s">
        <v>29</v>
      </c>
      <c r="I15" s="5">
        <v>-746592.43</v>
      </c>
      <c r="J15" s="8">
        <f>I15+I14</f>
        <v>-725325.06</v>
      </c>
      <c r="K15" s="5">
        <v>-288130.5</v>
      </c>
      <c r="L15" s="8">
        <f>K15+K14</f>
        <v>-746592.42999999993</v>
      </c>
    </row>
    <row r="16" spans="1:12" x14ac:dyDescent="0.25">
      <c r="A16" t="s">
        <v>30</v>
      </c>
      <c r="B16" s="4"/>
      <c r="C16" s="4"/>
      <c r="D16" s="5">
        <v>8360.6299999999992</v>
      </c>
      <c r="E16" s="4"/>
      <c r="F16" s="4"/>
      <c r="G16" s="5">
        <v>7855.63</v>
      </c>
      <c r="H16" t="s">
        <v>31</v>
      </c>
      <c r="I16" s="5"/>
      <c r="J16" s="5">
        <v>324842.65999999997</v>
      </c>
      <c r="K16" s="5"/>
      <c r="L16" s="5">
        <v>487479.42</v>
      </c>
    </row>
    <row r="17" spans="1:12" x14ac:dyDescent="0.25">
      <c r="B17" s="4"/>
      <c r="C17" s="4"/>
      <c r="D17" s="6">
        <f>D16</f>
        <v>8360.6299999999992</v>
      </c>
      <c r="E17" s="4"/>
      <c r="F17" s="4"/>
      <c r="G17" s="6">
        <f>G16</f>
        <v>7855.63</v>
      </c>
      <c r="H17" s="1" t="s">
        <v>32</v>
      </c>
      <c r="I17" s="4"/>
      <c r="J17" s="6">
        <f>J8+J12+J15+J16</f>
        <v>113991.5199999999</v>
      </c>
      <c r="K17" s="4"/>
      <c r="L17" s="6">
        <f>L8+L12+L15+L16</f>
        <v>23597.910000000033</v>
      </c>
    </row>
    <row r="18" spans="1:12" x14ac:dyDescent="0.25">
      <c r="A18" s="1" t="s">
        <v>33</v>
      </c>
      <c r="B18" s="4"/>
      <c r="C18" s="4"/>
      <c r="D18" s="6">
        <f>D17+D14</f>
        <v>14767.349999999995</v>
      </c>
      <c r="E18" s="4"/>
      <c r="F18" s="4"/>
      <c r="G18" s="6">
        <f>G17+G14</f>
        <v>15118.850000000002</v>
      </c>
      <c r="I18" s="4"/>
      <c r="J18" s="4"/>
      <c r="K18" s="4"/>
      <c r="L18" s="4"/>
    </row>
    <row r="19" spans="1:12" x14ac:dyDescent="0.25">
      <c r="A19" s="1" t="s">
        <v>34</v>
      </c>
      <c r="B19" s="4"/>
      <c r="C19" s="4"/>
      <c r="D19" s="4"/>
      <c r="E19" s="4"/>
      <c r="F19" s="4"/>
      <c r="G19" s="4"/>
      <c r="H19" s="1" t="s">
        <v>35</v>
      </c>
      <c r="I19" s="4"/>
      <c r="J19" s="4"/>
      <c r="K19" s="4"/>
      <c r="L19" s="4"/>
    </row>
    <row r="20" spans="1:12" x14ac:dyDescent="0.25">
      <c r="A20" t="s">
        <v>36</v>
      </c>
      <c r="B20" s="4"/>
      <c r="C20" s="4"/>
      <c r="D20" s="4"/>
      <c r="E20" s="4"/>
      <c r="F20" s="4"/>
      <c r="G20" s="4"/>
      <c r="H20" t="s">
        <v>37</v>
      </c>
      <c r="I20" s="4"/>
      <c r="J20" s="4"/>
      <c r="K20" s="4"/>
      <c r="L20" s="4"/>
    </row>
    <row r="21" spans="1:12" ht="16.5" x14ac:dyDescent="0.35">
      <c r="A21" t="s">
        <v>38</v>
      </c>
      <c r="B21" s="4"/>
      <c r="C21" s="4"/>
      <c r="D21" s="9">
        <v>475571.29</v>
      </c>
      <c r="E21" s="4"/>
      <c r="F21" s="4"/>
      <c r="G21" s="9">
        <v>333667.03999999998</v>
      </c>
      <c r="H21" s="10" t="s">
        <v>39</v>
      </c>
      <c r="I21" s="4"/>
      <c r="J21" s="11">
        <v>0</v>
      </c>
      <c r="K21" s="4"/>
      <c r="L21" s="11">
        <v>110.39</v>
      </c>
    </row>
    <row r="22" spans="1:12" x14ac:dyDescent="0.25">
      <c r="A22" t="s">
        <v>40</v>
      </c>
      <c r="B22" s="4"/>
      <c r="C22" s="4"/>
      <c r="D22" s="4"/>
      <c r="E22" s="4"/>
      <c r="F22" s="4"/>
      <c r="G22" s="4"/>
      <c r="H22" s="1"/>
      <c r="I22" s="4"/>
      <c r="J22" s="4"/>
      <c r="K22" s="4"/>
      <c r="L22" s="4"/>
    </row>
    <row r="23" spans="1:12" x14ac:dyDescent="0.25">
      <c r="A23" t="s">
        <v>41</v>
      </c>
      <c r="B23" s="4"/>
      <c r="C23" s="4">
        <v>442.8</v>
      </c>
      <c r="D23" s="4"/>
      <c r="E23" s="4"/>
      <c r="F23" s="4">
        <v>37123.599999999999</v>
      </c>
      <c r="G23" s="4"/>
      <c r="H23" t="s">
        <v>42</v>
      </c>
      <c r="I23" s="4"/>
      <c r="J23" s="4"/>
      <c r="K23" s="4"/>
      <c r="L23" s="4"/>
    </row>
    <row r="24" spans="1:12" x14ac:dyDescent="0.25">
      <c r="A24" t="s">
        <v>43</v>
      </c>
      <c r="B24" s="4"/>
      <c r="C24" s="4">
        <v>0</v>
      </c>
      <c r="D24" s="4"/>
      <c r="E24" s="4"/>
      <c r="F24" s="4">
        <v>0</v>
      </c>
      <c r="G24" s="4"/>
      <c r="H24" t="s">
        <v>44</v>
      </c>
      <c r="I24" s="4"/>
      <c r="J24" s="4">
        <v>202862.58</v>
      </c>
      <c r="K24" s="4"/>
      <c r="L24" s="4">
        <v>55513.95</v>
      </c>
    </row>
    <row r="25" spans="1:12" x14ac:dyDescent="0.25">
      <c r="B25" s="4"/>
      <c r="C25" s="12">
        <v>0</v>
      </c>
      <c r="D25" s="4">
        <f>SUM(C23:C25)</f>
        <v>442.8</v>
      </c>
      <c r="E25" s="4"/>
      <c r="F25" s="12">
        <v>0</v>
      </c>
      <c r="G25" s="4">
        <f>SUM(F23:F25)</f>
        <v>37123.599999999999</v>
      </c>
      <c r="H25" t="s">
        <v>45</v>
      </c>
      <c r="I25" s="4"/>
      <c r="J25" s="4">
        <v>5645.46</v>
      </c>
      <c r="K25" s="4"/>
      <c r="L25" s="4">
        <v>88488.08</v>
      </c>
    </row>
    <row r="26" spans="1:12" x14ac:dyDescent="0.25">
      <c r="A26" t="s">
        <v>46</v>
      </c>
      <c r="B26" s="4"/>
      <c r="C26" s="12"/>
      <c r="D26" s="4">
        <v>5225</v>
      </c>
      <c r="E26" s="4"/>
      <c r="F26" s="12"/>
      <c r="G26" s="4">
        <v>5225</v>
      </c>
      <c r="H26" t="s">
        <v>47</v>
      </c>
      <c r="I26" s="4"/>
      <c r="J26" s="4">
        <v>258170.89</v>
      </c>
      <c r="K26" s="4"/>
      <c r="L26" s="4">
        <v>282700.08</v>
      </c>
    </row>
    <row r="27" spans="1:12" x14ac:dyDescent="0.25">
      <c r="A27" t="s">
        <v>48</v>
      </c>
      <c r="B27" s="4"/>
      <c r="C27" s="12"/>
      <c r="D27" s="4">
        <v>0</v>
      </c>
      <c r="E27" s="4"/>
      <c r="F27" s="12"/>
      <c r="G27" s="4">
        <v>0</v>
      </c>
      <c r="H27" t="s">
        <v>49</v>
      </c>
      <c r="I27" s="4"/>
      <c r="J27" s="7">
        <v>65237.71</v>
      </c>
      <c r="K27" s="4"/>
      <c r="L27" s="7">
        <v>80228.19</v>
      </c>
    </row>
    <row r="28" spans="1:12" x14ac:dyDescent="0.25">
      <c r="A28" t="s">
        <v>50</v>
      </c>
      <c r="B28" s="4"/>
      <c r="C28" s="12"/>
      <c r="D28" s="4">
        <v>12708.07</v>
      </c>
      <c r="E28" s="4"/>
      <c r="F28" s="12"/>
      <c r="G28" s="4">
        <f>1818.68+3832.3</f>
        <v>5650.9800000000005</v>
      </c>
      <c r="H28" t="s">
        <v>51</v>
      </c>
      <c r="I28" s="4"/>
      <c r="J28" s="4">
        <v>16803.86</v>
      </c>
      <c r="K28" s="4"/>
      <c r="L28" s="4">
        <v>21105.23</v>
      </c>
    </row>
    <row r="29" spans="1:12" x14ac:dyDescent="0.25">
      <c r="A29" t="s">
        <v>52</v>
      </c>
      <c r="B29" s="4"/>
      <c r="C29" s="4"/>
      <c r="D29" s="5">
        <v>75434.62</v>
      </c>
      <c r="E29" s="4"/>
      <c r="F29" s="4"/>
      <c r="G29" s="5">
        <v>81813.19</v>
      </c>
      <c r="H29" t="s">
        <v>53</v>
      </c>
      <c r="I29" s="4"/>
      <c r="J29" s="12">
        <f>140277.95-5645.46</f>
        <v>134632.49000000002</v>
      </c>
      <c r="K29" s="4"/>
      <c r="L29" s="12">
        <f>172671.51-88488.08</f>
        <v>84183.430000000008</v>
      </c>
    </row>
    <row r="30" spans="1:12" x14ac:dyDescent="0.25">
      <c r="B30" s="4"/>
      <c r="C30" s="4"/>
      <c r="D30" s="4">
        <f>D21+D29+D25+D28+D26+D27</f>
        <v>569381.77999999991</v>
      </c>
      <c r="E30" s="4"/>
      <c r="F30" s="4"/>
      <c r="G30" s="4">
        <f>G21+G29+G25+G28+G26+G27</f>
        <v>463479.80999999994</v>
      </c>
      <c r="I30" s="4"/>
      <c r="J30" s="12">
        <f>SUM(J24:J29)</f>
        <v>683352.99</v>
      </c>
      <c r="K30" s="4"/>
      <c r="L30" s="12">
        <f>SUM(L24:L29)</f>
        <v>612218.96000000008</v>
      </c>
    </row>
    <row r="31" spans="1:12" x14ac:dyDescent="0.25">
      <c r="A31" t="s">
        <v>54</v>
      </c>
      <c r="B31" s="4"/>
      <c r="C31" s="4"/>
      <c r="D31" s="4"/>
      <c r="E31" s="4"/>
      <c r="F31" s="4"/>
      <c r="G31" s="4"/>
      <c r="H31" s="1" t="s">
        <v>55</v>
      </c>
      <c r="I31" s="4"/>
      <c r="J31" s="6">
        <f>J30+J21</f>
        <v>683352.99</v>
      </c>
      <c r="K31" s="4"/>
      <c r="L31" s="6">
        <f>L30+L21</f>
        <v>612329.35000000009</v>
      </c>
    </row>
    <row r="32" spans="1:12" x14ac:dyDescent="0.25">
      <c r="A32" t="s">
        <v>56</v>
      </c>
      <c r="B32" s="4"/>
      <c r="C32" s="4"/>
      <c r="D32" s="4">
        <v>2411.41</v>
      </c>
      <c r="E32" s="4"/>
      <c r="F32" s="4"/>
      <c r="G32" s="4">
        <v>5442.59</v>
      </c>
      <c r="I32" s="4"/>
      <c r="J32" s="4"/>
      <c r="K32" s="4"/>
      <c r="L32" s="4"/>
    </row>
    <row r="33" spans="1:12" x14ac:dyDescent="0.25">
      <c r="A33" t="s">
        <v>57</v>
      </c>
      <c r="B33" s="4"/>
      <c r="C33" s="4"/>
      <c r="D33" s="5">
        <v>29937.72</v>
      </c>
      <c r="E33" s="4"/>
      <c r="F33" s="4"/>
      <c r="G33" s="5">
        <v>18001.71</v>
      </c>
      <c r="I33" s="4"/>
      <c r="J33" s="4"/>
      <c r="K33" s="4"/>
      <c r="L33" s="4"/>
    </row>
    <row r="34" spans="1:12" x14ac:dyDescent="0.25">
      <c r="B34" s="4"/>
      <c r="C34" s="4"/>
      <c r="D34" s="5">
        <f>SUM(D32:D33)</f>
        <v>32349.13</v>
      </c>
      <c r="E34" s="4"/>
      <c r="F34" s="4"/>
      <c r="G34" s="5">
        <f>SUM(G32:G33)</f>
        <v>23444.3</v>
      </c>
      <c r="I34" s="4"/>
      <c r="J34" s="4"/>
      <c r="K34" s="4"/>
      <c r="L34" s="4"/>
    </row>
    <row r="35" spans="1:12" x14ac:dyDescent="0.25">
      <c r="A35" s="1" t="s">
        <v>58</v>
      </c>
      <c r="B35" s="4"/>
      <c r="C35" s="4"/>
      <c r="D35" s="5"/>
      <c r="E35" s="4"/>
      <c r="F35" s="4"/>
      <c r="G35" s="5"/>
      <c r="I35" s="4"/>
      <c r="J35" s="4"/>
      <c r="K35" s="4"/>
      <c r="L35" s="4"/>
    </row>
    <row r="36" spans="1:12" x14ac:dyDescent="0.25">
      <c r="A36" t="s">
        <v>59</v>
      </c>
      <c r="B36" s="4"/>
      <c r="C36" s="4"/>
      <c r="D36" s="5">
        <v>0</v>
      </c>
      <c r="E36" s="4"/>
      <c r="F36" s="4"/>
      <c r="G36" s="5">
        <v>0</v>
      </c>
      <c r="H36" s="1" t="s">
        <v>60</v>
      </c>
      <c r="I36" s="4"/>
      <c r="J36" s="4"/>
      <c r="K36" s="4"/>
      <c r="L36" s="4"/>
    </row>
    <row r="37" spans="1:12" x14ac:dyDescent="0.25">
      <c r="A37" s="1" t="s">
        <v>61</v>
      </c>
      <c r="B37" s="4"/>
      <c r="C37" s="4"/>
      <c r="D37" s="5">
        <f>D30+D34</f>
        <v>601730.90999999992</v>
      </c>
      <c r="E37" s="4"/>
      <c r="F37" s="4"/>
      <c r="G37" s="5">
        <f>G30+G34</f>
        <v>486924.10999999993</v>
      </c>
      <c r="H37" t="s">
        <v>62</v>
      </c>
      <c r="I37" s="4"/>
      <c r="J37" s="6">
        <v>0</v>
      </c>
      <c r="K37" s="4"/>
      <c r="L37" s="6">
        <v>0</v>
      </c>
    </row>
    <row r="38" spans="1:12" x14ac:dyDescent="0.25">
      <c r="A38" s="1" t="s">
        <v>63</v>
      </c>
      <c r="B38" s="4"/>
      <c r="C38" s="4"/>
      <c r="D38" s="6">
        <f>D8+D18+D37+D36</f>
        <v>797344.50999999978</v>
      </c>
      <c r="E38" s="4"/>
      <c r="F38" s="4"/>
      <c r="G38" s="6">
        <f>G8+G18+G37+G36</f>
        <v>635927.25999999978</v>
      </c>
      <c r="H38" s="1" t="s">
        <v>64</v>
      </c>
      <c r="I38" s="4"/>
      <c r="J38" s="6">
        <f>J17+J31+J37</f>
        <v>797344.50999999989</v>
      </c>
      <c r="K38" s="4"/>
      <c r="L38" s="6">
        <f>L17+L31+L37</f>
        <v>635927.26000000013</v>
      </c>
    </row>
    <row r="39" spans="1:12" x14ac:dyDescent="0.25">
      <c r="A39" s="1"/>
      <c r="B39" s="4"/>
      <c r="C39" s="4"/>
      <c r="D39" s="6"/>
      <c r="E39" s="4"/>
      <c r="F39" s="4"/>
      <c r="G39" s="6"/>
      <c r="H39" s="1"/>
      <c r="I39" s="4"/>
      <c r="J39" s="6"/>
      <c r="K39" s="4"/>
      <c r="L39" s="6"/>
    </row>
    <row r="40" spans="1:12" x14ac:dyDescent="0.25">
      <c r="A40" s="1" t="s">
        <v>65</v>
      </c>
      <c r="B40" s="1"/>
      <c r="E40" s="1"/>
      <c r="H40" s="1"/>
      <c r="I40" s="4"/>
      <c r="J40" s="6"/>
      <c r="K40" s="4"/>
      <c r="L40" s="6"/>
    </row>
    <row r="41" spans="1:12" x14ac:dyDescent="0.25">
      <c r="A41" s="1" t="s">
        <v>66</v>
      </c>
      <c r="B41" s="1"/>
      <c r="E41" s="1"/>
      <c r="H41" s="1"/>
      <c r="I41" s="4"/>
      <c r="J41" s="6"/>
      <c r="K41" s="4"/>
      <c r="L41" s="6"/>
    </row>
    <row r="42" spans="1:12" x14ac:dyDescent="0.25">
      <c r="A42" s="1" t="s">
        <v>67</v>
      </c>
      <c r="D42" s="3" t="s">
        <v>4</v>
      </c>
      <c r="G42" s="3" t="s">
        <v>5</v>
      </c>
      <c r="H42" s="1" t="s">
        <v>68</v>
      </c>
      <c r="I42" s="4"/>
      <c r="J42" s="3" t="s">
        <v>4</v>
      </c>
      <c r="K42" s="4"/>
      <c r="L42" s="3" t="s">
        <v>5</v>
      </c>
    </row>
    <row r="43" spans="1:12" x14ac:dyDescent="0.25">
      <c r="A43" t="s">
        <v>69</v>
      </c>
      <c r="C43" s="4"/>
      <c r="D43" s="4">
        <f>29060+906766.38+36375.29</f>
        <v>972201.67</v>
      </c>
      <c r="F43" s="4"/>
      <c r="G43" s="4">
        <v>780647.2</v>
      </c>
      <c r="H43" t="s">
        <v>70</v>
      </c>
      <c r="I43" s="4"/>
      <c r="J43" s="4">
        <f>D60</f>
        <v>21267.370000000003</v>
      </c>
      <c r="K43" s="4"/>
      <c r="L43" s="4">
        <v>-458461.93</v>
      </c>
    </row>
    <row r="44" spans="1:12" x14ac:dyDescent="0.25">
      <c r="A44" t="s">
        <v>71</v>
      </c>
      <c r="C44" s="4"/>
      <c r="D44" s="5">
        <f>540342.3+0.1+16268.22+966.42</f>
        <v>557577.04</v>
      </c>
      <c r="F44" s="4"/>
      <c r="G44" s="5">
        <v>547948.28</v>
      </c>
      <c r="H44" t="s">
        <v>72</v>
      </c>
      <c r="I44" s="4"/>
      <c r="J44" s="4">
        <v>-746592.43</v>
      </c>
      <c r="K44" s="4"/>
      <c r="L44" s="4">
        <v>-288130.5</v>
      </c>
    </row>
    <row r="45" spans="1:12" x14ac:dyDescent="0.25">
      <c r="A45" t="s">
        <v>73</v>
      </c>
      <c r="C45" s="4"/>
      <c r="D45" s="4">
        <f>D43-D44</f>
        <v>414624.63</v>
      </c>
      <c r="F45" s="4"/>
      <c r="G45" s="4">
        <f>G43-G44</f>
        <v>232698.91999999993</v>
      </c>
      <c r="H45" t="s">
        <v>74</v>
      </c>
      <c r="I45" s="4"/>
      <c r="J45" s="8">
        <v>0</v>
      </c>
      <c r="K45" s="4"/>
      <c r="L45" s="8">
        <v>0</v>
      </c>
    </row>
    <row r="46" spans="1:12" x14ac:dyDescent="0.25">
      <c r="A46" t="s">
        <v>75</v>
      </c>
      <c r="C46" s="4"/>
      <c r="D46" s="5">
        <v>0</v>
      </c>
      <c r="F46" s="4"/>
      <c r="G46" s="5">
        <v>0</v>
      </c>
      <c r="H46" t="s">
        <v>76</v>
      </c>
      <c r="I46" s="4"/>
      <c r="J46" s="5">
        <v>0</v>
      </c>
      <c r="K46" s="4"/>
      <c r="L46" s="5">
        <v>0</v>
      </c>
    </row>
    <row r="47" spans="1:12" x14ac:dyDescent="0.25">
      <c r="A47" t="s">
        <v>77</v>
      </c>
      <c r="C47" s="4"/>
      <c r="D47" s="4">
        <f>D46+D45</f>
        <v>414624.63</v>
      </c>
      <c r="F47" s="4"/>
      <c r="G47" s="4">
        <f>G46+G45</f>
        <v>232698.91999999993</v>
      </c>
      <c r="H47" t="s">
        <v>78</v>
      </c>
      <c r="I47" s="4"/>
      <c r="J47" s="6">
        <f>J43+J44-J45-J46</f>
        <v>-725325.06</v>
      </c>
      <c r="K47" s="4"/>
      <c r="L47" s="6">
        <f>L43+L44-L45-L46</f>
        <v>-746592.42999999993</v>
      </c>
    </row>
    <row r="48" spans="1:12" x14ac:dyDescent="0.25">
      <c r="A48" t="s">
        <v>79</v>
      </c>
      <c r="C48" s="4">
        <v>225142.62</v>
      </c>
      <c r="D48" s="4"/>
      <c r="F48" s="4">
        <v>285667.96999999997</v>
      </c>
      <c r="G48" s="4"/>
      <c r="H48" s="1" t="s">
        <v>80</v>
      </c>
    </row>
    <row r="49" spans="1:12" x14ac:dyDescent="0.25">
      <c r="A49" t="s">
        <v>81</v>
      </c>
      <c r="C49" s="5">
        <v>135085.57</v>
      </c>
      <c r="D49" s="5">
        <f>C49+C48</f>
        <v>360228.19</v>
      </c>
      <c r="F49" s="5">
        <v>171400.78</v>
      </c>
      <c r="G49" s="5">
        <f>F49+F48</f>
        <v>457068.75</v>
      </c>
      <c r="H49" t="s">
        <v>82</v>
      </c>
      <c r="J49" s="8">
        <v>0</v>
      </c>
      <c r="L49" s="8">
        <v>0</v>
      </c>
    </row>
    <row r="50" spans="1:12" x14ac:dyDescent="0.25">
      <c r="A50" t="s">
        <v>83</v>
      </c>
      <c r="C50" s="4"/>
      <c r="D50" s="4">
        <f>D47-D49</f>
        <v>54396.44</v>
      </c>
      <c r="F50" s="4"/>
      <c r="G50" s="4">
        <f>G47-G49</f>
        <v>-224369.83000000007</v>
      </c>
      <c r="H50" t="s">
        <v>84</v>
      </c>
      <c r="J50" s="4">
        <v>0</v>
      </c>
      <c r="L50" s="4">
        <v>0</v>
      </c>
    </row>
    <row r="51" spans="1:12" x14ac:dyDescent="0.25">
      <c r="A51" t="s">
        <v>85</v>
      </c>
      <c r="C51" s="4"/>
      <c r="D51" s="4"/>
      <c r="F51" s="4"/>
      <c r="G51" s="4"/>
      <c r="H51" t="s">
        <v>86</v>
      </c>
      <c r="J51" s="4">
        <v>0</v>
      </c>
      <c r="L51" s="4">
        <v>0</v>
      </c>
    </row>
    <row r="52" spans="1:12" x14ac:dyDescent="0.25">
      <c r="A52" t="s">
        <v>87</v>
      </c>
      <c r="C52" s="4"/>
      <c r="D52" s="5">
        <v>22054.76</v>
      </c>
      <c r="F52" s="4"/>
      <c r="G52" s="5">
        <v>28820.84</v>
      </c>
      <c r="H52" t="s">
        <v>88</v>
      </c>
      <c r="J52" s="5">
        <f>J47</f>
        <v>-725325.06</v>
      </c>
      <c r="L52" s="5">
        <f>L47</f>
        <v>-746592.42999999993</v>
      </c>
    </row>
    <row r="53" spans="1:12" x14ac:dyDescent="0.25">
      <c r="A53" t="s">
        <v>89</v>
      </c>
      <c r="C53" s="4"/>
      <c r="D53" s="4">
        <f>D50-D52</f>
        <v>32341.680000000004</v>
      </c>
      <c r="F53" s="4"/>
      <c r="G53" s="4">
        <f>G50-G52</f>
        <v>-253190.67000000007</v>
      </c>
      <c r="J53" s="6">
        <f>SUM(J49:J52)</f>
        <v>-725325.06</v>
      </c>
      <c r="L53" s="6">
        <f>SUM(L49:L52)</f>
        <v>-746592.42999999993</v>
      </c>
    </row>
    <row r="54" spans="1:12" x14ac:dyDescent="0.25">
      <c r="A54" t="s">
        <v>90</v>
      </c>
      <c r="C54" s="4"/>
      <c r="D54" s="4"/>
      <c r="F54" s="4"/>
      <c r="G54" s="4"/>
    </row>
    <row r="55" spans="1:12" x14ac:dyDescent="0.25">
      <c r="A55" t="s">
        <v>91</v>
      </c>
      <c r="C55" s="4">
        <v>1217.6199999999999</v>
      </c>
      <c r="D55" s="4"/>
      <c r="F55" s="4">
        <v>478.74</v>
      </c>
      <c r="G55" s="4"/>
      <c r="I55" s="3" t="s">
        <v>92</v>
      </c>
      <c r="K55" s="3"/>
    </row>
    <row r="56" spans="1:12" x14ac:dyDescent="0.25">
      <c r="A56" t="s">
        <v>93</v>
      </c>
      <c r="C56" s="4">
        <v>12291.93</v>
      </c>
      <c r="D56" s="5">
        <f>C55-C56</f>
        <v>-11074.310000000001</v>
      </c>
      <c r="F56" s="4">
        <f>66100.78+1332.05</f>
        <v>67432.83</v>
      </c>
      <c r="G56" s="5">
        <f>F55-F56</f>
        <v>-66954.09</v>
      </c>
      <c r="H56" s="3" t="s">
        <v>94</v>
      </c>
      <c r="I56" s="13" t="s">
        <v>95</v>
      </c>
      <c r="K56" s="14" t="s">
        <v>96</v>
      </c>
    </row>
    <row r="57" spans="1:12" x14ac:dyDescent="0.25">
      <c r="A57" t="s">
        <v>97</v>
      </c>
      <c r="C57" s="4"/>
      <c r="D57" s="4">
        <f>D56+D53</f>
        <v>21267.370000000003</v>
      </c>
      <c r="F57" s="4"/>
      <c r="G57" s="4">
        <f>G56+G53</f>
        <v>-320144.76000000007</v>
      </c>
      <c r="H57" s="3" t="s">
        <v>98</v>
      </c>
      <c r="I57" s="15" t="s">
        <v>99</v>
      </c>
      <c r="K57" s="14" t="s">
        <v>100</v>
      </c>
    </row>
    <row r="58" spans="1:12" x14ac:dyDescent="0.25">
      <c r="A58" t="s">
        <v>101</v>
      </c>
      <c r="C58" s="4">
        <v>56413.04</v>
      </c>
      <c r="D58" s="4"/>
      <c r="F58" s="4">
        <v>285639.55</v>
      </c>
      <c r="G58" s="4"/>
      <c r="H58" s="3" t="s">
        <v>102</v>
      </c>
      <c r="I58" s="15" t="s">
        <v>103</v>
      </c>
      <c r="K58" s="14" t="s">
        <v>104</v>
      </c>
    </row>
    <row r="59" spans="1:12" x14ac:dyDescent="0.25">
      <c r="A59" t="s">
        <v>105</v>
      </c>
      <c r="C59" s="5">
        <v>56413.04</v>
      </c>
      <c r="D59" s="5">
        <f>C58-C59</f>
        <v>0</v>
      </c>
      <c r="F59" s="5">
        <v>147322.38</v>
      </c>
      <c r="G59" s="5">
        <f>F58-F59</f>
        <v>138317.16999999998</v>
      </c>
      <c r="K59" s="14" t="s">
        <v>106</v>
      </c>
    </row>
    <row r="60" spans="1:12" x14ac:dyDescent="0.25">
      <c r="A60" s="1" t="s">
        <v>107</v>
      </c>
      <c r="C60" s="4"/>
      <c r="D60" s="6">
        <f>D57-D59</f>
        <v>21267.370000000003</v>
      </c>
      <c r="F60" s="4"/>
      <c r="G60" s="6">
        <f>G57-G59</f>
        <v>-458461.93000000005</v>
      </c>
    </row>
    <row r="63" spans="1:12" x14ac:dyDescent="0.25">
      <c r="D63" s="4"/>
      <c r="G6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2015-06-16T09:31:10Z</dcterms:modified>
</cp:coreProperties>
</file>